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driaPolley\Downloads\"/>
    </mc:Choice>
  </mc:AlternateContent>
  <xr:revisionPtr revIDLastSave="0" documentId="8_{E0CABABB-05E2-4371-B87A-0E4A49DF75C6}" xr6:coauthVersionLast="47" xr6:coauthVersionMax="47" xr10:uidLastSave="{00000000-0000-0000-0000-000000000000}"/>
  <bookViews>
    <workbookView xWindow="-28920" yWindow="-6975" windowWidth="29040" windowHeight="15720" xr2:uid="{00000000-000D-0000-FFFF-FFFF00000000}"/>
  </bookViews>
  <sheets>
    <sheet name="LISCIF Grant Budget" sheetId="2" r:id="rId1"/>
    <sheet name="Budget Narrative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4" l="1"/>
  <c r="C14" i="4"/>
  <c r="C12" i="4"/>
  <c r="C11" i="4"/>
  <c r="C9" i="4"/>
  <c r="C8" i="4"/>
  <c r="C7" i="4"/>
  <c r="B17" i="4"/>
  <c r="B16" i="4"/>
  <c r="B15" i="4"/>
  <c r="B14" i="4"/>
  <c r="B13" i="4"/>
  <c r="B12" i="4"/>
  <c r="B11" i="4"/>
  <c r="B10" i="4"/>
  <c r="B9" i="4"/>
  <c r="B8" i="4"/>
  <c r="B7" i="4"/>
  <c r="E16" i="2"/>
  <c r="D16" i="2"/>
  <c r="F25" i="2"/>
  <c r="F15" i="2"/>
  <c r="F16" i="2" s="1"/>
  <c r="D28" i="2"/>
  <c r="E28" i="2" s="1"/>
  <c r="D27" i="2"/>
  <c r="D22" i="2"/>
  <c r="F22" i="2" s="1"/>
  <c r="D21" i="2"/>
  <c r="D18" i="2"/>
  <c r="D19" i="2" s="1"/>
  <c r="D12" i="2"/>
  <c r="D13" i="2" s="1"/>
  <c r="D6" i="2"/>
  <c r="C9" i="2" s="1"/>
  <c r="D9" i="2" s="1"/>
  <c r="D23" i="2" l="1"/>
  <c r="D29" i="2"/>
  <c r="F18" i="2"/>
  <c r="F19" i="2" s="1"/>
  <c r="E18" i="2"/>
  <c r="E19" i="2" s="1"/>
  <c r="F28" i="2"/>
  <c r="D10" i="2"/>
  <c r="F9" i="2"/>
  <c r="F10" i="2" s="1"/>
  <c r="E9" i="2"/>
  <c r="E10" i="2" s="1"/>
  <c r="E21" i="2"/>
  <c r="E22" i="2"/>
  <c r="F6" i="2"/>
  <c r="F7" i="2" s="1"/>
  <c r="F21" i="2"/>
  <c r="F23" i="2" s="1"/>
  <c r="D7" i="2"/>
  <c r="E6" i="2"/>
  <c r="E7" i="2" s="1"/>
  <c r="E12" i="2"/>
  <c r="E13" i="2" s="1"/>
  <c r="E27" i="2"/>
  <c r="E29" i="2" s="1"/>
  <c r="F12" i="2"/>
  <c r="F13" i="2" s="1"/>
  <c r="F27" i="2"/>
  <c r="F29" i="2" l="1"/>
  <c r="F30" i="2" s="1"/>
  <c r="D30" i="2"/>
  <c r="E23" i="2"/>
  <c r="E30" i="2" s="1"/>
  <c r="E33" i="2" l="1"/>
  <c r="E35" i="2" s="1"/>
  <c r="D33" i="2"/>
  <c r="D34" i="2" s="1"/>
  <c r="F34" i="2" s="1"/>
  <c r="F35" i="2" s="1"/>
  <c r="F33" i="2"/>
  <c r="D35" i="2" l="1"/>
</calcChain>
</file>

<file path=xl/sharedStrings.xml><?xml version="1.0" encoding="utf-8"?>
<sst xmlns="http://schemas.openxmlformats.org/spreadsheetml/2006/main" count="90" uniqueCount="89">
  <si>
    <t>LISCIF Request</t>
  </si>
  <si>
    <t>Total Cost</t>
  </si>
  <si>
    <t>Total Travel</t>
  </si>
  <si>
    <t>LISCIF grant budget | Formula-driven cost build and MTDC calculation</t>
  </si>
  <si>
    <t>Federal Cost Category and Budget Item</t>
  </si>
  <si>
    <t>Qty / Hours / %</t>
  </si>
  <si>
    <t>Unit Rate / Cost Base</t>
  </si>
  <si>
    <t>MTDC Eligible</t>
  </si>
  <si>
    <t>a. Personnel — staff of grantee organization only</t>
  </si>
  <si>
    <t>Habitat Coordinator</t>
  </si>
  <si>
    <t>Total Personnel</t>
  </si>
  <si>
    <t>b. Fringe Benefits</t>
  </si>
  <si>
    <t>Habitat Coordinator fringe</t>
  </si>
  <si>
    <t>Total Fringe Benefits</t>
  </si>
  <si>
    <t>c. Travel</t>
  </si>
  <si>
    <t>Habitat Coordinator + one staff member travel to RAE Summit</t>
  </si>
  <si>
    <t>d. Equipment — tangible item with unit cost over $10,000</t>
  </si>
  <si>
    <t>No equipment budgeted</t>
  </si>
  <si>
    <t>Total Equipment</t>
  </si>
  <si>
    <t>e. Supplies</t>
  </si>
  <si>
    <t>Water quality testing kits</t>
  </si>
  <si>
    <t>Total Supplies</t>
  </si>
  <si>
    <t>f. Contractual</t>
  </si>
  <si>
    <t>QAPP contractor</t>
  </si>
  <si>
    <t>Contractor to create community engagement website</t>
  </si>
  <si>
    <t>Total Contractual</t>
  </si>
  <si>
    <t>g. Construction — not allowed</t>
  </si>
  <si>
    <t>No construction costs budgeted</t>
  </si>
  <si>
    <t>h. Other</t>
  </si>
  <si>
    <t>Printed outreach materials — local print shop estimate</t>
  </si>
  <si>
    <t>Project signage</t>
  </si>
  <si>
    <t>Total Other</t>
  </si>
  <si>
    <t>Total Direct Costs</t>
  </si>
  <si>
    <t>Indirect Cost Rate</t>
  </si>
  <si>
    <t>MTDC Base</t>
  </si>
  <si>
    <t>Total Indirect Cost</t>
  </si>
  <si>
    <t>Total Project Cost</t>
  </si>
  <si>
    <t>Budget Notes</t>
  </si>
  <si>
    <t>1. Indirect costs are calculated at 15% of MTDC-eligible direct costs.</t>
  </si>
  <si>
    <t>2. Construction is unallowable and no construction costs are included.</t>
  </si>
  <si>
    <t>3. Equipment means a tangible item with a unit cost over $10,000; no equipment is currently budgeted.</t>
  </si>
  <si>
    <t>4. Items at or below the equipment threshold are classified as supplies when otherwise allowable.</t>
  </si>
  <si>
    <t>5. Travel detail should be supported by the budget narrative.</t>
  </si>
  <si>
    <t>Long Island Sound Community Impact Fund Budget Template</t>
  </si>
  <si>
    <t>Long Island Sound Community Impact Fund | Linked to the approved budget</t>
  </si>
  <si>
    <t>Applicant / Organization:</t>
  </si>
  <si>
    <t>[Enter organization name]</t>
  </si>
  <si>
    <t>Project Title:</t>
  </si>
  <si>
    <t>[Enter project title]</t>
  </si>
  <si>
    <t>Project Period:</t>
  </si>
  <si>
    <t>[Enter start and end dates]</t>
  </si>
  <si>
    <t>Prepared By:</t>
  </si>
  <si>
    <t>[Enter name and date]</t>
  </si>
  <si>
    <t>Cost Category</t>
  </si>
  <si>
    <t>Amount</t>
  </si>
  <si>
    <t>Budget Narrative / Basis of Cost</t>
  </si>
  <si>
    <t>Supporting Detail to Retain</t>
  </si>
  <si>
    <t>Personnel</t>
  </si>
  <si>
    <t>Timesheet or payroll support; role description</t>
  </si>
  <si>
    <t>Fringe Benefits</t>
  </si>
  <si>
    <t>Approved fringe policy or calculation support</t>
  </si>
  <si>
    <t>Travel</t>
  </si>
  <si>
    <t>Destination, dates, travelers, mileage/airfare, lodging, per diem</t>
  </si>
  <si>
    <t>Equipment</t>
  </si>
  <si>
    <t>No equipment included; prior approval if future unit cost exceeds $10,000</t>
  </si>
  <si>
    <t>Supplies</t>
  </si>
  <si>
    <t>Vendor quote, catalog price, or cost estimate</t>
  </si>
  <si>
    <t>Contractual</t>
  </si>
  <si>
    <t>Scope of work, procurement support, rate and hours</t>
  </si>
  <si>
    <t>Construction</t>
  </si>
  <si>
    <t>Not allowable under this grant</t>
  </si>
  <si>
    <t>Other</t>
  </si>
  <si>
    <t>Printing/signage estimate or vendor quote</t>
  </si>
  <si>
    <t>Sum of all allowable direct-cost categories.</t>
  </si>
  <si>
    <t>Reconcile to detailed budget</t>
  </si>
  <si>
    <t>Indirect Costs</t>
  </si>
  <si>
    <t>15% rate applied only to the MTDC base</t>
  </si>
  <si>
    <t>TOTAL PROJECT COST</t>
  </si>
  <si>
    <t>Direct costs plus allowable indirect costs.</t>
  </si>
  <si>
    <t>Must reconcile to the grant request</t>
  </si>
  <si>
    <t>Narrative Checklist</t>
  </si>
  <si>
    <t>☐ Explain how every cost supports the project scope and Long Island Sound outcomes.</t>
  </si>
  <si>
    <t>☐ Show the calculation method for each line item and retain reasonable cost support.</t>
  </si>
  <si>
    <t>☐ Exclude construction; classify tangible items over $10,000 as equipment.</t>
  </si>
  <si>
    <t>☐ Confirm that the 15% indirect rate is applied to MTDC-eligible costs only.</t>
  </si>
  <si>
    <t>☐ Ensure narrative amounts agree with the detailed budget before submission.</t>
  </si>
  <si>
    <t>No construction costs are included because construction is not allowable under this grant.</t>
  </si>
  <si>
    <t>No equipment is budgeted. For this budget, equipment is a tangible item with a unit acquisition cost over $10,000.</t>
  </si>
  <si>
    <t>LISCIF BUDGET NARRATIVE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</si>
</sst>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&quot;$&quot;#,##0.00;[Red]\(&quot;$&quot;#,##0.00\);\-"/>
    <numFmt numFmtId="167" formatCode="0.##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ptos"/>
    </font>
    <font>
      <b/>
      <sz val="10"/>
      <color rgb="FFFFFFFF"/>
      <name val="Aptos"/>
    </font>
    <font>
      <b/>
      <sz val="18"/>
      <color rgb="FFFFFFFF"/>
      <name val="Aptos"/>
    </font>
    <font>
      <sz val="11"/>
      <color rgb="FFDCEAF2"/>
      <name val="Aptos"/>
    </font>
    <font>
      <b/>
      <sz val="10"/>
      <color rgb="FF123B5D"/>
      <name val="Aptos"/>
    </font>
    <font>
      <b/>
      <sz val="10"/>
      <color theme="1"/>
      <name val="Aptos"/>
    </font>
    <font>
      <b/>
      <sz val="10"/>
      <color rgb="FF174A2A"/>
      <name val="Aptos"/>
    </font>
    <font>
      <b/>
      <sz val="12"/>
      <color rgb="FF174A2A"/>
      <name val="Aptos"/>
    </font>
    <font>
      <i/>
      <sz val="10"/>
      <color theme="1"/>
      <name val="Aptos"/>
    </font>
    <font>
      <sz val="10"/>
      <color rgb="FF1F4E79"/>
      <name val="Aptos"/>
    </font>
    <font>
      <b/>
      <sz val="10"/>
      <color rgb="FF1F4E79"/>
      <name val="Aptos"/>
    </font>
    <font>
      <i/>
      <sz val="10"/>
      <color rgb="FF1F4E79"/>
      <name val="Aptos"/>
    </font>
    <font>
      <sz val="10"/>
      <color rgb="FF44545C"/>
      <name val="Aptos"/>
    </font>
    <font>
      <b/>
      <sz val="16"/>
      <color rgb="FFFFFFFF"/>
      <name val="Aptos"/>
    </font>
    <font>
      <i/>
      <sz val="10"/>
      <color rgb="FF123B5D"/>
      <name val="Aptos"/>
    </font>
  </fonts>
  <fills count="11">
    <fill>
      <patternFill patternType="none"/>
    </fill>
    <fill>
      <patternFill patternType="gray125"/>
    </fill>
    <fill>
      <patternFill patternType="solid">
        <fgColor rgb="FF123B5D"/>
        <bgColor indexed="64"/>
      </patternFill>
    </fill>
    <fill>
      <patternFill patternType="solid">
        <fgColor rgb="FF1F6B78"/>
        <bgColor indexed="64"/>
      </patternFill>
    </fill>
    <fill>
      <patternFill patternType="solid">
        <fgColor rgb="FFD9EAF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DF4F7"/>
        <bgColor indexed="64"/>
      </patternFill>
    </fill>
    <fill>
      <patternFill patternType="solid">
        <fgColor rgb="FFDDEFE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8E7"/>
        <bgColor indexed="64"/>
      </patternFill>
    </fill>
    <fill>
      <patternFill patternType="solid">
        <fgColor rgb="FFF7F9FA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D9E2E6"/>
      </bottom>
      <diagonal/>
    </border>
    <border>
      <left/>
      <right/>
      <top style="thin">
        <color rgb="FFD9E2E6"/>
      </top>
      <bottom style="thin">
        <color rgb="FFD9E2E6"/>
      </bottom>
      <diagonal/>
    </border>
    <border>
      <left/>
      <right/>
      <top style="thin">
        <color rgb="FFD9E2E6"/>
      </top>
      <bottom style="thin">
        <color rgb="FF6E8794"/>
      </bottom>
      <diagonal/>
    </border>
    <border>
      <left/>
      <right/>
      <top/>
      <bottom style="thin">
        <color rgb="FFC8D5DB"/>
      </bottom>
      <diagonal/>
    </border>
    <border>
      <left/>
      <right/>
      <top style="thin">
        <color rgb="FFC8D5DB"/>
      </top>
      <bottom style="thin">
        <color rgb="FFC8D5DB"/>
      </bottom>
      <diagonal/>
    </border>
    <border>
      <left/>
      <right/>
      <top style="thin">
        <color rgb="FFC8D5DB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horizontal="right" vertical="center"/>
    </xf>
    <xf numFmtId="167" fontId="11" fillId="9" borderId="2" xfId="0" applyNumberFormat="1" applyFont="1" applyFill="1" applyBorder="1" applyAlignment="1">
      <alignment horizontal="right" vertical="center"/>
    </xf>
    <xf numFmtId="166" fontId="11" fillId="9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 vertical="center"/>
    </xf>
    <xf numFmtId="167" fontId="12" fillId="0" borderId="2" xfId="0" applyNumberFormat="1" applyFont="1" applyBorder="1" applyAlignment="1">
      <alignment horizontal="right" vertical="center"/>
    </xf>
    <xf numFmtId="166" fontId="12" fillId="0" borderId="2" xfId="0" applyNumberFormat="1" applyFont="1" applyBorder="1" applyAlignment="1">
      <alignment horizontal="right" vertical="center"/>
    </xf>
    <xf numFmtId="166" fontId="7" fillId="0" borderId="2" xfId="0" applyNumberFormat="1" applyFont="1" applyBorder="1" applyAlignment="1">
      <alignment horizontal="right" vertical="center"/>
    </xf>
    <xf numFmtId="167" fontId="12" fillId="4" borderId="2" xfId="0" applyNumberFormat="1" applyFont="1" applyFill="1" applyBorder="1" applyAlignment="1">
      <alignment horizontal="right" vertical="center"/>
    </xf>
    <xf numFmtId="166" fontId="12" fillId="4" borderId="2" xfId="0" applyNumberFormat="1" applyFont="1" applyFill="1" applyBorder="1" applyAlignment="1">
      <alignment horizontal="right" vertical="center"/>
    </xf>
    <xf numFmtId="166" fontId="6" fillId="4" borderId="2" xfId="0" applyNumberFormat="1" applyFont="1" applyFill="1" applyBorder="1" applyAlignment="1">
      <alignment horizontal="right" vertical="center"/>
    </xf>
    <xf numFmtId="9" fontId="11" fillId="9" borderId="2" xfId="0" applyNumberFormat="1" applyFont="1" applyFill="1" applyBorder="1" applyAlignment="1">
      <alignment horizontal="right" vertical="center"/>
    </xf>
    <xf numFmtId="166" fontId="11" fillId="0" borderId="2" xfId="0" applyNumberFormat="1" applyFont="1" applyBorder="1" applyAlignment="1">
      <alignment horizontal="right" vertical="center"/>
    </xf>
    <xf numFmtId="167" fontId="13" fillId="8" borderId="2" xfId="0" applyNumberFormat="1" applyFont="1" applyFill="1" applyBorder="1" applyAlignment="1">
      <alignment horizontal="right" vertical="center"/>
    </xf>
    <xf numFmtId="166" fontId="13" fillId="8" borderId="2" xfId="0" applyNumberFormat="1" applyFont="1" applyFill="1" applyBorder="1" applyAlignment="1">
      <alignment horizontal="right" vertical="center"/>
    </xf>
    <xf numFmtId="166" fontId="10" fillId="8" borderId="2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5" borderId="2" xfId="0" applyFont="1" applyFill="1" applyBorder="1" applyAlignment="1">
      <alignment horizontal="right" vertical="center"/>
    </xf>
    <xf numFmtId="166" fontId="7" fillId="5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7" fillId="6" borderId="2" xfId="0" applyFont="1" applyFill="1" applyBorder="1" applyAlignment="1">
      <alignment horizontal="right" vertical="center"/>
    </xf>
    <xf numFmtId="166" fontId="7" fillId="6" borderId="2" xfId="0" applyNumberFormat="1" applyFont="1" applyFill="1" applyBorder="1" applyAlignment="1">
      <alignment horizontal="right" vertical="center"/>
    </xf>
    <xf numFmtId="0" fontId="9" fillId="7" borderId="3" xfId="0" applyFont="1" applyFill="1" applyBorder="1" applyAlignment="1">
      <alignment horizontal="right" vertical="center"/>
    </xf>
    <xf numFmtId="166" fontId="9" fillId="7" borderId="3" xfId="0" applyNumberFormat="1" applyFont="1" applyFill="1" applyBorder="1" applyAlignment="1">
      <alignment horizontal="right" vertical="center"/>
    </xf>
    <xf numFmtId="0" fontId="14" fillId="10" borderId="0" xfId="0" applyFont="1" applyFill="1" applyAlignment="1">
      <alignment horizontal="left" vertical="center" wrapText="1"/>
    </xf>
    <xf numFmtId="0" fontId="14" fillId="10" borderId="0" xfId="0" applyFont="1" applyFill="1" applyAlignment="1">
      <alignment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0" fillId="8" borderId="2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15" fillId="2" borderId="0" xfId="0" applyFont="1" applyFill="1" applyAlignment="1">
      <alignment vertical="top"/>
    </xf>
    <xf numFmtId="0" fontId="16" fillId="4" borderId="0" xfId="0" applyFont="1" applyFill="1" applyAlignment="1">
      <alignment vertical="top"/>
    </xf>
    <xf numFmtId="0" fontId="7" fillId="10" borderId="0" xfId="0" applyFont="1" applyFill="1" applyAlignment="1">
      <alignment vertical="top"/>
    </xf>
    <xf numFmtId="0" fontId="2" fillId="9" borderId="0" xfId="0" applyFont="1" applyFill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166" fontId="2" fillId="0" borderId="4" xfId="0" applyNumberFormat="1" applyFont="1" applyBorder="1" applyAlignment="1">
      <alignment horizontal="right" vertical="top"/>
    </xf>
    <xf numFmtId="166" fontId="2" fillId="0" borderId="5" xfId="0" applyNumberFormat="1" applyFont="1" applyBorder="1" applyAlignment="1">
      <alignment horizontal="right" vertical="top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7" fillId="6" borderId="5" xfId="0" applyFont="1" applyFill="1" applyBorder="1" applyAlignment="1">
      <alignment vertical="top"/>
    </xf>
    <xf numFmtId="166" fontId="2" fillId="6" borderId="5" xfId="0" applyNumberFormat="1" applyFont="1" applyFill="1" applyBorder="1" applyAlignment="1">
      <alignment horizontal="right" vertical="top"/>
    </xf>
    <xf numFmtId="0" fontId="2" fillId="6" borderId="5" xfId="0" applyFont="1" applyFill="1" applyBorder="1" applyAlignment="1">
      <alignment vertical="top" wrapText="1"/>
    </xf>
    <xf numFmtId="0" fontId="8" fillId="7" borderId="6" xfId="0" applyFont="1" applyFill="1" applyBorder="1" applyAlignment="1">
      <alignment vertical="top"/>
    </xf>
    <xf numFmtId="166" fontId="8" fillId="7" borderId="6" xfId="0" applyNumberFormat="1" applyFont="1" applyFill="1" applyBorder="1" applyAlignment="1">
      <alignment horizontal="right" vertical="top"/>
    </xf>
    <xf numFmtId="0" fontId="8" fillId="7" borderId="6" xfId="0" applyFont="1" applyFill="1" applyBorder="1" applyAlignment="1">
      <alignment vertical="top" wrapText="1"/>
    </xf>
    <xf numFmtId="0" fontId="2" fillId="1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BD4D-AA2D-4C01-BF66-58EE9EEBD6D7}">
  <sheetPr>
    <pageSetUpPr fitToPage="1"/>
  </sheetPr>
  <dimension ref="A1:K42"/>
  <sheetViews>
    <sheetView tabSelected="1" zoomScaleNormal="100" workbookViewId="0">
      <pane ySplit="4" topLeftCell="A9" activePane="bottomLeft" state="frozen"/>
      <selection pane="bottomLeft" activeCell="K25" sqref="K25"/>
    </sheetView>
  </sheetViews>
  <sheetFormatPr defaultRowHeight="15" x14ac:dyDescent="0.25"/>
  <cols>
    <col min="1" max="1" width="62.85546875" customWidth="1"/>
    <col min="2" max="2" width="18.140625" customWidth="1"/>
    <col min="3" max="3" width="22.85546875" customWidth="1"/>
    <col min="4" max="6" width="20" customWidth="1"/>
    <col min="7" max="7" width="3.42578125" customWidth="1"/>
    <col min="8" max="8" width="20" customWidth="1"/>
    <col min="9" max="9" width="17.140625" customWidth="1"/>
    <col min="10" max="10" width="59" customWidth="1"/>
    <col min="11" max="11" width="36.140625" customWidth="1"/>
  </cols>
  <sheetData>
    <row r="1" spans="1:11" s="2" customFormat="1" ht="30" customHeight="1" x14ac:dyDescent="0.25">
      <c r="A1" s="6" t="s">
        <v>43</v>
      </c>
      <c r="B1" s="6"/>
      <c r="C1" s="6"/>
      <c r="D1" s="6"/>
      <c r="E1" s="6"/>
      <c r="F1" s="6"/>
      <c r="H1"/>
      <c r="I1"/>
      <c r="J1"/>
      <c r="K1"/>
    </row>
    <row r="2" spans="1:11" s="1" customFormat="1" ht="21.95" customHeight="1" x14ac:dyDescent="0.25">
      <c r="A2" s="7" t="s">
        <v>3</v>
      </c>
      <c r="B2" s="7"/>
      <c r="C2" s="7"/>
      <c r="D2" s="7"/>
      <c r="E2" s="7"/>
      <c r="F2" s="7"/>
      <c r="H2"/>
      <c r="I2"/>
      <c r="J2"/>
      <c r="K2"/>
    </row>
    <row r="3" spans="1:11" ht="8.1" customHeight="1" x14ac:dyDescent="0.25">
      <c r="A3" s="4"/>
      <c r="B3" s="4"/>
      <c r="C3" s="4"/>
      <c r="D3" s="4"/>
      <c r="E3" s="4"/>
      <c r="F3" s="4"/>
    </row>
    <row r="4" spans="1:11" ht="30" customHeight="1" x14ac:dyDescent="0.25">
      <c r="A4" s="9" t="s">
        <v>4</v>
      </c>
      <c r="B4" s="10" t="s">
        <v>5</v>
      </c>
      <c r="C4" s="10" t="s">
        <v>6</v>
      </c>
      <c r="D4" s="10" t="s">
        <v>0</v>
      </c>
      <c r="E4" s="10" t="s">
        <v>7</v>
      </c>
      <c r="F4" s="10" t="s">
        <v>1</v>
      </c>
    </row>
    <row r="5" spans="1:11" ht="21.95" customHeight="1" x14ac:dyDescent="0.25">
      <c r="A5" s="36" t="s">
        <v>8</v>
      </c>
      <c r="B5" s="11"/>
      <c r="C5" s="11"/>
      <c r="D5" s="11"/>
      <c r="E5" s="11"/>
      <c r="F5" s="11"/>
    </row>
    <row r="6" spans="1:11" ht="30" customHeight="1" x14ac:dyDescent="0.25">
      <c r="A6" s="37" t="s">
        <v>9</v>
      </c>
      <c r="B6" s="12">
        <v>50</v>
      </c>
      <c r="C6" s="13">
        <v>40.5</v>
      </c>
      <c r="D6" s="14">
        <f>B6*C6</f>
        <v>2025</v>
      </c>
      <c r="E6" s="14">
        <f>D6</f>
        <v>2025</v>
      </c>
      <c r="F6" s="14">
        <f>D6</f>
        <v>2025</v>
      </c>
    </row>
    <row r="7" spans="1:11" x14ac:dyDescent="0.25">
      <c r="A7" s="38" t="s">
        <v>10</v>
      </c>
      <c r="B7" s="15"/>
      <c r="C7" s="16"/>
      <c r="D7" s="17">
        <f>SUM(D6:D6)</f>
        <v>2025</v>
      </c>
      <c r="E7" s="17">
        <f>SUM(E6:E6)</f>
        <v>2025</v>
      </c>
      <c r="F7" s="17">
        <f>SUM(F6:F6)</f>
        <v>2025</v>
      </c>
    </row>
    <row r="8" spans="1:11" x14ac:dyDescent="0.25">
      <c r="A8" s="36" t="s">
        <v>11</v>
      </c>
      <c r="B8" s="18"/>
      <c r="C8" s="19"/>
      <c r="D8" s="20"/>
      <c r="E8" s="20"/>
      <c r="F8" s="20"/>
    </row>
    <row r="9" spans="1:11" x14ac:dyDescent="0.25">
      <c r="A9" s="37" t="s">
        <v>12</v>
      </c>
      <c r="B9" s="21">
        <v>0.2</v>
      </c>
      <c r="C9" s="22">
        <f>D6</f>
        <v>2025</v>
      </c>
      <c r="D9" s="14">
        <f>B9*C9</f>
        <v>405</v>
      </c>
      <c r="E9" s="14">
        <f>D9</f>
        <v>405</v>
      </c>
      <c r="F9" s="14">
        <f>D9</f>
        <v>405</v>
      </c>
    </row>
    <row r="10" spans="1:11" x14ac:dyDescent="0.25">
      <c r="A10" s="38" t="s">
        <v>13</v>
      </c>
      <c r="B10" s="15"/>
      <c r="C10" s="16"/>
      <c r="D10" s="17">
        <f>SUM(D9:D9)</f>
        <v>405</v>
      </c>
      <c r="E10" s="17">
        <f>SUM(E9:E9)</f>
        <v>405</v>
      </c>
      <c r="F10" s="17">
        <f>SUM(F9:F9)</f>
        <v>405</v>
      </c>
    </row>
    <row r="11" spans="1:11" x14ac:dyDescent="0.25">
      <c r="A11" s="36" t="s">
        <v>14</v>
      </c>
      <c r="B11" s="18"/>
      <c r="C11" s="19"/>
      <c r="D11" s="20"/>
      <c r="E11" s="20"/>
      <c r="F11" s="20"/>
    </row>
    <row r="12" spans="1:11" x14ac:dyDescent="0.25">
      <c r="A12" s="37" t="s">
        <v>15</v>
      </c>
      <c r="B12" s="12">
        <v>1</v>
      </c>
      <c r="C12" s="13">
        <v>2500</v>
      </c>
      <c r="D12" s="14">
        <f>B12*C12</f>
        <v>2500</v>
      </c>
      <c r="E12" s="14">
        <f>D12</f>
        <v>2500</v>
      </c>
      <c r="F12" s="14">
        <f>D12</f>
        <v>2500</v>
      </c>
    </row>
    <row r="13" spans="1:11" x14ac:dyDescent="0.25">
      <c r="A13" s="38" t="s">
        <v>2</v>
      </c>
      <c r="B13" s="15"/>
      <c r="C13" s="16"/>
      <c r="D13" s="17">
        <f>SUM(D12:D12)</f>
        <v>2500</v>
      </c>
      <c r="E13" s="17">
        <f>SUM(E12:E12)</f>
        <v>2500</v>
      </c>
      <c r="F13" s="17">
        <f>SUM(F12:F12)</f>
        <v>2500</v>
      </c>
    </row>
    <row r="14" spans="1:11" x14ac:dyDescent="0.25">
      <c r="A14" s="36" t="s">
        <v>16</v>
      </c>
      <c r="B14" s="18"/>
      <c r="C14" s="19"/>
      <c r="D14" s="20"/>
      <c r="E14" s="20"/>
      <c r="F14" s="20"/>
    </row>
    <row r="15" spans="1:11" x14ac:dyDescent="0.25">
      <c r="A15" s="39" t="s">
        <v>17</v>
      </c>
      <c r="B15" s="23"/>
      <c r="C15" s="24"/>
      <c r="D15" s="25">
        <v>0</v>
      </c>
      <c r="E15" s="25">
        <v>0</v>
      </c>
      <c r="F15" s="25">
        <f>D15</f>
        <v>0</v>
      </c>
    </row>
    <row r="16" spans="1:11" x14ac:dyDescent="0.25">
      <c r="A16" s="38" t="s">
        <v>18</v>
      </c>
      <c r="B16" s="15"/>
      <c r="C16" s="16"/>
      <c r="D16" s="17">
        <f>SUM(D15:D15)</f>
        <v>0</v>
      </c>
      <c r="E16" s="17">
        <f>SUM(E15:E15)</f>
        <v>0</v>
      </c>
      <c r="F16" s="17">
        <f>SUM(F15:F15)</f>
        <v>0</v>
      </c>
    </row>
    <row r="17" spans="1:6" x14ac:dyDescent="0.25">
      <c r="A17" s="36" t="s">
        <v>19</v>
      </c>
      <c r="B17" s="18"/>
      <c r="C17" s="19"/>
      <c r="D17" s="20"/>
      <c r="E17" s="20"/>
      <c r="F17" s="20"/>
    </row>
    <row r="18" spans="1:6" x14ac:dyDescent="0.25">
      <c r="A18" s="37" t="s">
        <v>20</v>
      </c>
      <c r="B18" s="12">
        <v>100</v>
      </c>
      <c r="C18" s="13">
        <v>60</v>
      </c>
      <c r="D18" s="14">
        <f>B18*C18</f>
        <v>6000</v>
      </c>
      <c r="E18" s="14">
        <f>D18</f>
        <v>6000</v>
      </c>
      <c r="F18" s="14">
        <f>D18</f>
        <v>6000</v>
      </c>
    </row>
    <row r="19" spans="1:6" x14ac:dyDescent="0.25">
      <c r="A19" s="38" t="s">
        <v>21</v>
      </c>
      <c r="B19" s="15"/>
      <c r="C19" s="16"/>
      <c r="D19" s="17">
        <f>SUM(D18:D18)</f>
        <v>6000</v>
      </c>
      <c r="E19" s="17">
        <f>SUM(E18:E18)</f>
        <v>6000</v>
      </c>
      <c r="F19" s="17">
        <f>SUM(F18:F18)</f>
        <v>6000</v>
      </c>
    </row>
    <row r="20" spans="1:6" x14ac:dyDescent="0.25">
      <c r="A20" s="36" t="s">
        <v>22</v>
      </c>
      <c r="B20" s="18"/>
      <c r="C20" s="19"/>
      <c r="D20" s="20"/>
      <c r="E20" s="20"/>
      <c r="F20" s="20"/>
    </row>
    <row r="21" spans="1:6" x14ac:dyDescent="0.25">
      <c r="A21" s="37" t="s">
        <v>23</v>
      </c>
      <c r="B21" s="12">
        <v>30</v>
      </c>
      <c r="C21" s="13">
        <v>80</v>
      </c>
      <c r="D21" s="14">
        <f>B21*C21</f>
        <v>2400</v>
      </c>
      <c r="E21" s="14">
        <f>D21</f>
        <v>2400</v>
      </c>
      <c r="F21" s="14">
        <f>D21</f>
        <v>2400</v>
      </c>
    </row>
    <row r="22" spans="1:6" x14ac:dyDescent="0.25">
      <c r="A22" s="37" t="s">
        <v>24</v>
      </c>
      <c r="B22" s="12">
        <v>50</v>
      </c>
      <c r="C22" s="13">
        <v>30</v>
      </c>
      <c r="D22" s="14">
        <f>B22*C22</f>
        <v>1500</v>
      </c>
      <c r="E22" s="14">
        <f>D22</f>
        <v>1500</v>
      </c>
      <c r="F22" s="14">
        <f>D22</f>
        <v>1500</v>
      </c>
    </row>
    <row r="23" spans="1:6" x14ac:dyDescent="0.25">
      <c r="A23" s="38" t="s">
        <v>25</v>
      </c>
      <c r="B23" s="15"/>
      <c r="C23" s="16"/>
      <c r="D23" s="17">
        <f>SUM(D21:D22)</f>
        <v>3900</v>
      </c>
      <c r="E23" s="17">
        <f>SUM(E21:E22)</f>
        <v>3900</v>
      </c>
      <c r="F23" s="17">
        <f>SUM(F21:F22)</f>
        <v>3900</v>
      </c>
    </row>
    <row r="24" spans="1:6" x14ac:dyDescent="0.25">
      <c r="A24" s="36" t="s">
        <v>26</v>
      </c>
      <c r="B24" s="18"/>
      <c r="C24" s="19"/>
      <c r="D24" s="20"/>
      <c r="E24" s="20"/>
      <c r="F24" s="20"/>
    </row>
    <row r="25" spans="1:6" x14ac:dyDescent="0.25">
      <c r="A25" s="39" t="s">
        <v>27</v>
      </c>
      <c r="B25" s="23"/>
      <c r="C25" s="24"/>
      <c r="D25" s="25">
        <v>0</v>
      </c>
      <c r="E25" s="25">
        <v>0</v>
      </c>
      <c r="F25" s="25">
        <f>D25</f>
        <v>0</v>
      </c>
    </row>
    <row r="26" spans="1:6" x14ac:dyDescent="0.25">
      <c r="A26" s="36" t="s">
        <v>28</v>
      </c>
      <c r="B26" s="18"/>
      <c r="C26" s="19"/>
      <c r="D26" s="20"/>
      <c r="E26" s="20"/>
      <c r="F26" s="20"/>
    </row>
    <row r="27" spans="1:6" x14ac:dyDescent="0.25">
      <c r="A27" s="37" t="s">
        <v>29</v>
      </c>
      <c r="B27" s="12">
        <v>1</v>
      </c>
      <c r="C27" s="13">
        <v>300</v>
      </c>
      <c r="D27" s="14">
        <f>B27*C27</f>
        <v>300</v>
      </c>
      <c r="E27" s="14">
        <f>D27</f>
        <v>300</v>
      </c>
      <c r="F27" s="14">
        <f>D27</f>
        <v>300</v>
      </c>
    </row>
    <row r="28" spans="1:6" x14ac:dyDescent="0.25">
      <c r="A28" s="37" t="s">
        <v>30</v>
      </c>
      <c r="B28" s="12">
        <v>2</v>
      </c>
      <c r="C28" s="13">
        <v>100</v>
      </c>
      <c r="D28" s="14">
        <f>B28*C28</f>
        <v>200</v>
      </c>
      <c r="E28" s="14">
        <f>D28</f>
        <v>200</v>
      </c>
      <c r="F28" s="14">
        <f>D28</f>
        <v>200</v>
      </c>
    </row>
    <row r="29" spans="1:6" x14ac:dyDescent="0.25">
      <c r="A29" s="38" t="s">
        <v>31</v>
      </c>
      <c r="B29" s="26"/>
      <c r="C29" s="26"/>
      <c r="D29" s="17">
        <f>SUM(D27:D28)</f>
        <v>500</v>
      </c>
      <c r="E29" s="17">
        <f>SUM(E27:E28)</f>
        <v>500</v>
      </c>
      <c r="F29" s="17">
        <f>SUM(F27:F28)</f>
        <v>500</v>
      </c>
    </row>
    <row r="30" spans="1:6" x14ac:dyDescent="0.25">
      <c r="A30" s="40" t="s">
        <v>32</v>
      </c>
      <c r="B30" s="27"/>
      <c r="C30" s="27"/>
      <c r="D30" s="28">
        <f>SUM(D7,D10,D13,D16,D19,D23,D25,D29)</f>
        <v>15330</v>
      </c>
      <c r="E30" s="28">
        <f>SUM(E7,E10,E13,E16,E19,E23,E25,E29)</f>
        <v>15330</v>
      </c>
      <c r="F30" s="28">
        <f>SUM(F7,F10,F13,F16,F19,F23,F25,F29)</f>
        <v>15330</v>
      </c>
    </row>
    <row r="31" spans="1:6" x14ac:dyDescent="0.25">
      <c r="A31" s="37"/>
      <c r="B31" s="29"/>
      <c r="C31" s="29"/>
      <c r="D31" s="14"/>
      <c r="E31" s="14"/>
      <c r="F31" s="14"/>
    </row>
    <row r="32" spans="1:6" x14ac:dyDescent="0.25">
      <c r="A32" s="37" t="s">
        <v>33</v>
      </c>
      <c r="B32" s="29"/>
      <c r="C32" s="29"/>
      <c r="D32" s="21">
        <v>0.15</v>
      </c>
      <c r="E32" s="14"/>
      <c r="F32" s="14"/>
    </row>
    <row r="33" spans="1:6" x14ac:dyDescent="0.25">
      <c r="A33" s="41" t="s">
        <v>34</v>
      </c>
      <c r="B33" s="30"/>
      <c r="C33" s="30"/>
      <c r="D33" s="31">
        <f>E30</f>
        <v>15330</v>
      </c>
      <c r="E33" s="31">
        <f>E30</f>
        <v>15330</v>
      </c>
      <c r="F33" s="31">
        <f>E30</f>
        <v>15330</v>
      </c>
    </row>
    <row r="34" spans="1:6" x14ac:dyDescent="0.25">
      <c r="A34" s="41" t="s">
        <v>35</v>
      </c>
      <c r="B34" s="30"/>
      <c r="C34" s="30"/>
      <c r="D34" s="31">
        <f>D33*$D$32</f>
        <v>2299.5</v>
      </c>
      <c r="E34" s="31">
        <v>0</v>
      </c>
      <c r="F34" s="31">
        <f>D34</f>
        <v>2299.5</v>
      </c>
    </row>
    <row r="35" spans="1:6" ht="15.75" x14ac:dyDescent="0.25">
      <c r="A35" s="42" t="s">
        <v>36</v>
      </c>
      <c r="B35" s="32"/>
      <c r="C35" s="32"/>
      <c r="D35" s="33">
        <f>D30+D34</f>
        <v>17629.5</v>
      </c>
      <c r="E35" s="33">
        <f>E33</f>
        <v>15330</v>
      </c>
      <c r="F35" s="33">
        <f>F30+F34</f>
        <v>17629.5</v>
      </c>
    </row>
    <row r="36" spans="1:6" ht="8.1" customHeight="1" x14ac:dyDescent="0.25">
      <c r="A36" s="43"/>
      <c r="B36" s="4"/>
      <c r="C36" s="4"/>
      <c r="D36" s="4"/>
      <c r="E36" s="4"/>
      <c r="F36" s="4"/>
    </row>
    <row r="37" spans="1:6" s="3" customFormat="1" ht="24" customHeight="1" x14ac:dyDescent="0.25">
      <c r="A37" s="44" t="s">
        <v>37</v>
      </c>
      <c r="B37" s="5"/>
      <c r="C37" s="5"/>
      <c r="D37" s="5"/>
      <c r="E37" s="5"/>
      <c r="F37" s="5"/>
    </row>
    <row r="38" spans="1:6" ht="24" customHeight="1" x14ac:dyDescent="0.25">
      <c r="A38" s="34" t="s">
        <v>38</v>
      </c>
      <c r="B38" s="35"/>
      <c r="C38" s="35"/>
      <c r="D38" s="35"/>
      <c r="E38" s="35"/>
      <c r="F38" s="35"/>
    </row>
    <row r="39" spans="1:6" ht="24" customHeight="1" x14ac:dyDescent="0.25">
      <c r="A39" s="34" t="s">
        <v>39</v>
      </c>
      <c r="B39" s="35"/>
      <c r="C39" s="35"/>
      <c r="D39" s="35"/>
      <c r="E39" s="35"/>
      <c r="F39" s="35"/>
    </row>
    <row r="40" spans="1:6" ht="24" customHeight="1" x14ac:dyDescent="0.25">
      <c r="A40" s="34" t="s">
        <v>40</v>
      </c>
      <c r="B40" s="35"/>
      <c r="C40" s="35"/>
      <c r="D40" s="35"/>
      <c r="E40" s="35"/>
      <c r="F40" s="35"/>
    </row>
    <row r="41" spans="1:6" ht="24" customHeight="1" x14ac:dyDescent="0.25">
      <c r="A41" s="34" t="s">
        <v>41</v>
      </c>
      <c r="B41" s="35"/>
      <c r="C41" s="35"/>
      <c r="D41" s="35"/>
      <c r="E41" s="35"/>
      <c r="F41" s="35"/>
    </row>
    <row r="42" spans="1:6" ht="24" customHeight="1" x14ac:dyDescent="0.25">
      <c r="A42" s="34" t="s">
        <v>42</v>
      </c>
      <c r="B42" s="35"/>
      <c r="C42" s="35"/>
      <c r="D42" s="35"/>
      <c r="E42" s="35"/>
      <c r="F42" s="35"/>
    </row>
  </sheetData>
  <mergeCells count="16">
    <mergeCell ref="A38:F38"/>
    <mergeCell ref="A39:F39"/>
    <mergeCell ref="A40:F40"/>
    <mergeCell ref="A41:F41"/>
    <mergeCell ref="A42:F42"/>
    <mergeCell ref="A14:F14"/>
    <mergeCell ref="A17:F17"/>
    <mergeCell ref="A20:F20"/>
    <mergeCell ref="A24:F24"/>
    <mergeCell ref="A26:F26"/>
    <mergeCell ref="A37:F37"/>
    <mergeCell ref="A1:F1"/>
    <mergeCell ref="A2:F2"/>
    <mergeCell ref="A5:F5"/>
    <mergeCell ref="A8:F8"/>
    <mergeCell ref="A11:F11"/>
  </mergeCells>
  <pageMargins left="0.7" right="0.7" top="0.75" bottom="0.75" header="0.3" footer="0.3"/>
  <pageSetup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F058B-4B3E-4572-897A-BE0624612075}">
  <dimension ref="A1:D24"/>
  <sheetViews>
    <sheetView workbookViewId="0">
      <selection activeCell="H9" sqref="H9"/>
    </sheetView>
  </sheetViews>
  <sheetFormatPr defaultRowHeight="15" x14ac:dyDescent="0.25"/>
  <cols>
    <col min="1" max="1" width="20" customWidth="1"/>
    <col min="2" max="2" width="17.140625" customWidth="1"/>
    <col min="3" max="3" width="59" customWidth="1"/>
    <col min="4" max="4" width="36.140625" customWidth="1"/>
  </cols>
  <sheetData>
    <row r="1" spans="1:4" ht="21" x14ac:dyDescent="0.25">
      <c r="A1" s="47" t="s">
        <v>88</v>
      </c>
      <c r="B1" s="47"/>
      <c r="C1" s="47"/>
      <c r="D1" s="47"/>
    </row>
    <row r="2" spans="1:4" x14ac:dyDescent="0.25">
      <c r="A2" s="48" t="s">
        <v>44</v>
      </c>
      <c r="B2" s="48"/>
      <c r="C2" s="48"/>
      <c r="D2" s="48"/>
    </row>
    <row r="3" spans="1:4" x14ac:dyDescent="0.25">
      <c r="A3" s="49" t="s">
        <v>45</v>
      </c>
      <c r="B3" s="50" t="s">
        <v>46</v>
      </c>
      <c r="C3" s="49" t="s">
        <v>47</v>
      </c>
      <c r="D3" s="50" t="s">
        <v>48</v>
      </c>
    </row>
    <row r="4" spans="1:4" x14ac:dyDescent="0.25">
      <c r="A4" s="49" t="s">
        <v>49</v>
      </c>
      <c r="B4" s="50" t="s">
        <v>50</v>
      </c>
      <c r="C4" s="49" t="s">
        <v>51</v>
      </c>
      <c r="D4" s="50" t="s">
        <v>52</v>
      </c>
    </row>
    <row r="5" spans="1:4" x14ac:dyDescent="0.25">
      <c r="A5" s="45"/>
      <c r="B5" s="45"/>
      <c r="C5" s="45"/>
      <c r="D5" s="45"/>
    </row>
    <row r="6" spans="1:4" ht="54" x14ac:dyDescent="0.25">
      <c r="A6" s="8" t="s">
        <v>53</v>
      </c>
      <c r="B6" s="8" t="s">
        <v>54</v>
      </c>
      <c r="C6" s="8" t="s">
        <v>55</v>
      </c>
      <c r="D6" s="8" t="s">
        <v>56</v>
      </c>
    </row>
    <row r="7" spans="1:4" ht="40.5" x14ac:dyDescent="0.25">
      <c r="A7" s="51" t="s">
        <v>57</v>
      </c>
      <c r="B7" s="53">
        <f>'LISCIF Grant Budget'!D7</f>
        <v>2025</v>
      </c>
      <c r="C7" s="55" t="str">
        <f>"Habitat Coordinator: "&amp;TEXT('LISCIF Grant Budget'!B6,"0")&amp;" hours at "&amp;TEXT('LISCIF Grant Budget'!C6,"$#,##0.00")&amp;" per hour to coordinate habitat activities, project implementation, partner communication, and required grant reporting."</f>
        <v>Habitat Coordinator: 50 hours at $40.50 per hour to coordinate habitat activities, project implementation, partner communication, and required grant reporting.</v>
      </c>
      <c r="D7" s="55" t="s">
        <v>58</v>
      </c>
    </row>
    <row r="8" spans="1:4" ht="27" x14ac:dyDescent="0.25">
      <c r="A8" s="52" t="s">
        <v>59</v>
      </c>
      <c r="B8" s="54">
        <f>'LISCIF Grant Budget'!D10</f>
        <v>405</v>
      </c>
      <c r="C8" s="56" t="str">
        <f>"Fringe benefits for the Habitat Coordinator are calculated at "&amp;TEXT('LISCIF Grant Budget'!B9,"0%")&amp;" of salary costs ("&amp;TEXT('LISCIF Grant Budget'!C9,"$#,##0.00")&amp;")."</f>
        <v>Fringe benefits for the Habitat Coordinator are calculated at 20% of salary costs ($2,025.00).</v>
      </c>
      <c r="D8" s="56" t="s">
        <v>60</v>
      </c>
    </row>
    <row r="9" spans="1:4" ht="54" x14ac:dyDescent="0.25">
      <c r="A9" s="52" t="s">
        <v>61</v>
      </c>
      <c r="B9" s="54">
        <f>'LISCIF Grant Budget'!D13</f>
        <v>2500</v>
      </c>
      <c r="C9" s="56" t="str">
        <f>"Travel supports the Habitat Coordinator and one additional staff member attending the RAE Summit. The budget provides "&amp;TEXT('LISCIF Grant Budget'!D12,"$#,##0.00")&amp;" for transportation, lodging, registration, and/or per diem; insert the detailed assumptions from the travel estimate."</f>
        <v>Travel supports the Habitat Coordinator and one additional staff member attending the RAE Summit. The budget provides $2,500.00 for transportation, lodging, registration, and/or per diem; insert the detailed assumptions from the travel estimate.</v>
      </c>
      <c r="D9" s="56" t="s">
        <v>62</v>
      </c>
    </row>
    <row r="10" spans="1:4" ht="27" x14ac:dyDescent="0.25">
      <c r="A10" s="52" t="s">
        <v>63</v>
      </c>
      <c r="B10" s="54">
        <f>'LISCIF Grant Budget'!D16</f>
        <v>0</v>
      </c>
      <c r="C10" s="56" t="s">
        <v>87</v>
      </c>
      <c r="D10" s="56" t="s">
        <v>64</v>
      </c>
    </row>
    <row r="11" spans="1:4" ht="27" x14ac:dyDescent="0.25">
      <c r="A11" s="52" t="s">
        <v>65</v>
      </c>
      <c r="B11" s="54">
        <f>'LISCIF Grant Budget'!D19</f>
        <v>6000</v>
      </c>
      <c r="C11" s="56" t="str">
        <f>"Purchase "&amp;TEXT('LISCIF Grant Budget'!B18,"0")&amp;" water quality testing kits at "&amp;TEXT('LISCIF Grant Budget'!C18,"$#,##0.00")&amp;" each to support project monitoring and field activities."</f>
        <v>Purchase 100 water quality testing kits at $60.00 each to support project monitoring and field activities.</v>
      </c>
      <c r="D11" s="56" t="s">
        <v>66</v>
      </c>
    </row>
    <row r="12" spans="1:4" ht="40.5" x14ac:dyDescent="0.25">
      <c r="A12" s="52" t="s">
        <v>67</v>
      </c>
      <c r="B12" s="54">
        <f>'LISCIF Grant Budget'!D23</f>
        <v>3900</v>
      </c>
      <c r="C12" s="56" t="str">
        <f>"Contractual services include a QAPP contractor for "&amp;TEXT('LISCIF Grant Budget'!B21,"0")&amp;" hours at "&amp;TEXT('LISCIF Grant Budget'!C21,"$#,##0.00")&amp;" per hour and a community engagement website contractor for "&amp;TEXT('LISCIF Grant Budget'!B22,"0")&amp;" hours at "&amp;TEXT('LISCIF Grant Budget'!C22,"$#,##0.00")&amp;" per hour."</f>
        <v>Contractual services include a QAPP contractor for 30 hours at $80.00 per hour and a community engagement website contractor for 50 hours at $30.00 per hour.</v>
      </c>
      <c r="D12" s="56" t="s">
        <v>68</v>
      </c>
    </row>
    <row r="13" spans="1:4" ht="27" x14ac:dyDescent="0.25">
      <c r="A13" s="52" t="s">
        <v>69</v>
      </c>
      <c r="B13" s="54">
        <f>'LISCIF Grant Budget'!D25</f>
        <v>0</v>
      </c>
      <c r="C13" s="56" t="s">
        <v>86</v>
      </c>
      <c r="D13" s="56" t="s">
        <v>70</v>
      </c>
    </row>
    <row r="14" spans="1:4" ht="40.5" x14ac:dyDescent="0.25">
      <c r="A14" s="52" t="s">
        <v>71</v>
      </c>
      <c r="B14" s="54">
        <f>'LISCIF Grant Budget'!D29</f>
        <v>500</v>
      </c>
      <c r="C14" s="56" t="str">
        <f>"Other costs include printed outreach materials at "&amp;TEXT('LISCIF Grant Budget'!D27,"$#,##0.00")&amp;" and "&amp;TEXT('LISCIF Grant Budget'!B28,"0")&amp;" project signs at "&amp;TEXT('LISCIF Grant Budget'!C28,"$#,##0.00")&amp;" each to support community outreach and project visibility."</f>
        <v>Other costs include printed outreach materials at $300.00 and 2 project signs at $100.00 each to support community outreach and project visibility.</v>
      </c>
      <c r="D14" s="56" t="s">
        <v>72</v>
      </c>
    </row>
    <row r="15" spans="1:4" x14ac:dyDescent="0.25">
      <c r="A15" s="57" t="s">
        <v>32</v>
      </c>
      <c r="B15" s="58">
        <f>'LISCIF Grant Budget'!D30</f>
        <v>15330</v>
      </c>
      <c r="C15" s="59" t="s">
        <v>73</v>
      </c>
      <c r="D15" s="59" t="s">
        <v>74</v>
      </c>
    </row>
    <row r="16" spans="1:4" ht="27" x14ac:dyDescent="0.25">
      <c r="A16" s="57" t="s">
        <v>75</v>
      </c>
      <c r="B16" s="58">
        <f>'LISCIF Grant Budget'!D34</f>
        <v>2299.5</v>
      </c>
      <c r="C16" s="59" t="str">
        <f>"Indirect costs are calculated at "&amp;TEXT('LISCIF Grant Budget'!D32,"0%")&amp;" of the MTDC base of "&amp;TEXT('LISCIF Grant Budget'!D33,"$#,##0.00")&amp;", resulting in "&amp;TEXT('LISCIF Grant Budget'!D34,"$#,##0.00")&amp;"."</f>
        <v>Indirect costs are calculated at 15% of the MTDC base of $15,330.00, resulting in $2,299.50.</v>
      </c>
      <c r="D16" s="59" t="s">
        <v>76</v>
      </c>
    </row>
    <row r="17" spans="1:4" x14ac:dyDescent="0.25">
      <c r="A17" s="60" t="s">
        <v>77</v>
      </c>
      <c r="B17" s="61">
        <f>'LISCIF Grant Budget'!D35</f>
        <v>17629.5</v>
      </c>
      <c r="C17" s="62" t="s">
        <v>78</v>
      </c>
      <c r="D17" s="62" t="s">
        <v>79</v>
      </c>
    </row>
    <row r="18" spans="1:4" x14ac:dyDescent="0.25">
      <c r="A18" s="45"/>
      <c r="B18" s="45"/>
      <c r="C18" s="45"/>
      <c r="D18" s="45"/>
    </row>
    <row r="19" spans="1:4" x14ac:dyDescent="0.25">
      <c r="A19" s="46" t="s">
        <v>80</v>
      </c>
      <c r="B19" s="46"/>
      <c r="C19" s="46"/>
      <c r="D19" s="46"/>
    </row>
    <row r="20" spans="1:4" x14ac:dyDescent="0.25">
      <c r="A20" s="63" t="s">
        <v>81</v>
      </c>
      <c r="B20" s="63"/>
      <c r="C20" s="63"/>
      <c r="D20" s="63"/>
    </row>
    <row r="21" spans="1:4" x14ac:dyDescent="0.25">
      <c r="A21" s="63" t="s">
        <v>82</v>
      </c>
      <c r="B21" s="63"/>
      <c r="C21" s="63"/>
      <c r="D21" s="63"/>
    </row>
    <row r="22" spans="1:4" x14ac:dyDescent="0.25">
      <c r="A22" s="63" t="s">
        <v>83</v>
      </c>
      <c r="B22" s="63"/>
      <c r="C22" s="63"/>
      <c r="D22" s="63"/>
    </row>
    <row r="23" spans="1:4" x14ac:dyDescent="0.25">
      <c r="A23" s="63" t="s">
        <v>84</v>
      </c>
      <c r="B23" s="63"/>
      <c r="C23" s="63"/>
      <c r="D23" s="63"/>
    </row>
    <row r="24" spans="1:4" x14ac:dyDescent="0.25">
      <c r="A24" s="63" t="s">
        <v>85</v>
      </c>
      <c r="B24" s="63"/>
      <c r="C24" s="63"/>
      <c r="D24" s="63"/>
    </row>
  </sheetData>
  <mergeCells count="8">
    <mergeCell ref="A23:D23"/>
    <mergeCell ref="A24:D24"/>
    <mergeCell ref="A1:D1"/>
    <mergeCell ref="A2:D2"/>
    <mergeCell ref="A19:D19"/>
    <mergeCell ref="A20:D20"/>
    <mergeCell ref="A21:D21"/>
    <mergeCell ref="A22:D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9F71C6D8809C46811971DF8FD02633" ma:contentTypeVersion="22" ma:contentTypeDescription="Create a new document." ma:contentTypeScope="" ma:versionID="36988da96703387620fe865d16746f7a">
  <xsd:schema xmlns:xsd="http://www.w3.org/2001/XMLSchema" xmlns:xs="http://www.w3.org/2001/XMLSchema" xmlns:p="http://schemas.microsoft.com/office/2006/metadata/properties" xmlns:ns2="d7caa5b5-a606-4829-a53c-826370b0a9c6" xmlns:ns3="4e6f27b0-25d9-4fc9-884b-6f1c03d3ba08" targetNamespace="http://schemas.microsoft.com/office/2006/metadata/properties" ma:root="true" ma:fieldsID="04277cce7855c2d4132e5113a09aedc4" ns2:_="" ns3:_="">
    <xsd:import namespace="d7caa5b5-a606-4829-a53c-826370b0a9c6"/>
    <xsd:import namespace="4e6f27b0-25d9-4fc9-884b-6f1c03d3ba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Imag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_Flow_SignoffStatu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aa5b5-a606-4829-a53c-826370b0a9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5669ef3-25e0-4181-bf3e-339698eac534}" ma:internalName="TaxCatchAll" ma:showField="CatchAllData" ma:web="d7caa5b5-a606-4829-a53c-826370b0a9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f27b0-25d9-4fc9-884b-6f1c03d3ba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Image" ma:index="20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1ddf12e-c323-4707-bbaf-c8121dd1dd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6f27b0-25d9-4fc9-884b-6f1c03d3ba08">
      <Terms xmlns="http://schemas.microsoft.com/office/infopath/2007/PartnerControls"/>
    </lcf76f155ced4ddcb4097134ff3c332f>
    <_Flow_SignoffStatus xmlns="4e6f27b0-25d9-4fc9-884b-6f1c03d3ba08" xsi:nil="true"/>
    <Image xmlns="4e6f27b0-25d9-4fc9-884b-6f1c03d3ba08">
      <Url xsi:nil="true"/>
      <Description xsi:nil="true"/>
    </Image>
    <TaxCatchAll xmlns="d7caa5b5-a606-4829-a53c-826370b0a9c6" xsi:nil="true"/>
    <SharedWithUsers xmlns="d7caa5b5-a606-4829-a53c-826370b0a9c6">
      <UserInfo>
        <DisplayName>Shahela Begum</DisplayName>
        <AccountId>10857</AccountId>
        <AccountType/>
      </UserInfo>
      <UserInfo>
        <DisplayName>Sara Smith</DisplayName>
        <AccountId>7061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6D7AE5D-2E70-42DF-B743-EB37C4C188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3EF833-3212-4805-9375-EA63902743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aa5b5-a606-4829-a53c-826370b0a9c6"/>
    <ds:schemaRef ds:uri="4e6f27b0-25d9-4fc9-884b-6f1c03d3ba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06588B-7241-446B-BFEA-7CB6F288DD0F}">
  <ds:schemaRefs>
    <ds:schemaRef ds:uri="http://schemas.microsoft.com/office/2006/metadata/properties"/>
    <ds:schemaRef ds:uri="http://schemas.microsoft.com/office/infopath/2007/PartnerControls"/>
    <ds:schemaRef ds:uri="4e6f27b0-25d9-4fc9-884b-6f1c03d3ba08"/>
    <ds:schemaRef ds:uri="d7caa5b5-a606-4829-a53c-826370b0a9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LISCIF Grant Budget</vt:lpstr>
      <vt:lpstr>Budget Narrative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Smith</dc:creator>
  <cp:keywords/>
  <dc:description/>
  <cp:lastModifiedBy>Undria Polley</cp:lastModifiedBy>
  <cp:revision/>
  <dcterms:created xsi:type="dcterms:W3CDTF">2023-09-15T18:58:06Z</dcterms:created>
  <dcterms:modified xsi:type="dcterms:W3CDTF">2026-09-17T18:31:19Z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0x010100E39F71C6D8809C46811971DF8FD02633</vt:lpwstr>
  </property>
  <property fmtid="{D5CDD505-2E9C-101B-9397-08002B2CF9AE}" pid="3" name="MediaServiceImageTags">
    <vt:lpwstr/>
  </property>
</Properties>
</file>